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76" windowHeight="7248" activeTab="0"/>
  </bookViews>
  <sheets>
    <sheet name="Sheet1" sheetId="1" r:id="rId1"/>
  </sheets>
  <definedNames>
    <definedName name="d">'Sheet1'!$F$6</definedName>
    <definedName name="Lx">'Sheet1'!$D$6</definedName>
    <definedName name="Lx10">'Sheet1'!$C$13</definedName>
    <definedName name="Lx12.5">'Sheet1'!$C$12</definedName>
    <definedName name="Lx15">'Sheet1'!$C$11</definedName>
    <definedName name="Lx17.5">'Sheet1'!$C$10</definedName>
    <definedName name="Lx7.5">'Sheet1'!$C$14</definedName>
    <definedName name="Ly">'Sheet1'!$B$6</definedName>
    <definedName name="P0.664">'Sheet1'!$B$13</definedName>
    <definedName name="P1.51">'Sheet1'!$B$12</definedName>
    <definedName name="P2.67">'Sheet1'!$B$11</definedName>
  </definedNames>
  <calcPr fullCalcOnLoad="1"/>
</workbook>
</file>

<file path=xl/sharedStrings.xml><?xml version="1.0" encoding="utf-8"?>
<sst xmlns="http://schemas.openxmlformats.org/spreadsheetml/2006/main" count="40" uniqueCount="24">
  <si>
    <t>P, load, lbs</t>
  </si>
  <si>
    <t>For Lx=15</t>
  </si>
  <si>
    <t>y, deflection</t>
  </si>
  <si>
    <t>-</t>
  </si>
  <si>
    <t>For Lx=12.5</t>
  </si>
  <si>
    <t>For Lx=10.0</t>
  </si>
  <si>
    <t>For Lx= 7.5</t>
  </si>
  <si>
    <t>For Lx=17.5</t>
  </si>
  <si>
    <t>MOE,Ex, psi</t>
  </si>
  <si>
    <t>Lx/Ly</t>
  </si>
  <si>
    <t>MOE/Ex</t>
  </si>
  <si>
    <t xml:space="preserve">This spreadsheet estimates Young's modulus parallel to grain, Ex, </t>
  </si>
  <si>
    <t>from static plate measurements.  User input cells in blue;  calculation</t>
  </si>
  <si>
    <t>results in light green.</t>
  </si>
  <si>
    <t>Sample description:</t>
  </si>
  <si>
    <t>Western red cedar # 2 (straight grain)</t>
  </si>
  <si>
    <t>load, P</t>
  </si>
  <si>
    <t>lbs</t>
  </si>
  <si>
    <t>Lx, length</t>
  </si>
  <si>
    <t>depth, d:</t>
  </si>
  <si>
    <t>length, Lx:</t>
  </si>
  <si>
    <t>width, Ly:</t>
  </si>
  <si>
    <t xml:space="preserve"> -</t>
  </si>
  <si>
    <t>betw. rods, in.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</si>
</sst>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2">
    <font>
      <sz val="12"/>
      <name val="Georgia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1" fontId="0" fillId="3" borderId="5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A3">
      <selection activeCell="F21" sqref="F21"/>
    </sheetView>
  </sheetViews>
  <sheetFormatPr defaultColWidth="8.796875" defaultRowHeight="15"/>
  <cols>
    <col min="1" max="1" width="9.59765625" style="0" customWidth="1"/>
    <col min="3" max="3" width="11.59765625" style="0" customWidth="1"/>
    <col min="4" max="4" width="10.69921875" style="0" customWidth="1"/>
    <col min="5" max="5" width="9.5" style="0" customWidth="1"/>
    <col min="7" max="8" width="9.3984375" style="0" customWidth="1"/>
    <col min="9" max="9" width="10.296875" style="0" customWidth="1"/>
    <col min="10" max="16384" width="9.3984375" style="0" customWidth="1"/>
  </cols>
  <sheetData>
    <row r="1" ht="15">
      <c r="A1" s="1" t="s">
        <v>11</v>
      </c>
    </row>
    <row r="2" ht="15">
      <c r="A2" t="s">
        <v>12</v>
      </c>
    </row>
    <row r="3" ht="15">
      <c r="A3" t="s">
        <v>13</v>
      </c>
    </row>
    <row r="4" ht="15.75" thickBot="1"/>
    <row r="5" spans="1:7" ht="15.75" thickBot="1">
      <c r="A5" t="s">
        <v>14</v>
      </c>
      <c r="C5" s="4" t="s">
        <v>15</v>
      </c>
      <c r="D5" s="5"/>
      <c r="E5" s="5"/>
      <c r="F5" s="5"/>
      <c r="G5" s="6"/>
    </row>
    <row r="6" spans="1:6" ht="15">
      <c r="A6" s="7" t="s">
        <v>21</v>
      </c>
      <c r="B6" s="9">
        <v>11.2</v>
      </c>
      <c r="C6" s="7" t="s">
        <v>20</v>
      </c>
      <c r="D6" s="14">
        <v>15.82</v>
      </c>
      <c r="E6" s="7" t="s">
        <v>19</v>
      </c>
      <c r="F6" s="14">
        <v>0.106</v>
      </c>
    </row>
    <row r="8" spans="2:3" ht="15">
      <c r="B8" s="7" t="s">
        <v>16</v>
      </c>
      <c r="C8" s="7" t="s">
        <v>18</v>
      </c>
    </row>
    <row r="9" spans="2:3" ht="15">
      <c r="B9" s="7" t="s">
        <v>17</v>
      </c>
      <c r="C9" s="7" t="s">
        <v>23</v>
      </c>
    </row>
    <row r="10" spans="2:3" ht="15">
      <c r="B10" s="7"/>
      <c r="C10" s="9">
        <v>17.5</v>
      </c>
    </row>
    <row r="11" spans="2:3" ht="15">
      <c r="B11" s="8">
        <v>2.67</v>
      </c>
      <c r="C11" s="9">
        <v>15</v>
      </c>
    </row>
    <row r="12" spans="2:3" ht="15">
      <c r="B12" s="8">
        <v>1.51</v>
      </c>
      <c r="C12" s="9">
        <v>12.5</v>
      </c>
    </row>
    <row r="13" spans="2:3" ht="15">
      <c r="B13" s="8">
        <v>0.664</v>
      </c>
      <c r="C13" s="9">
        <v>10</v>
      </c>
    </row>
    <row r="14" ht="15">
      <c r="C14" s="9">
        <v>7.5</v>
      </c>
    </row>
    <row r="15" spans="1:6" ht="15">
      <c r="A15" t="s">
        <v>7</v>
      </c>
      <c r="B15" s="7" t="s">
        <v>0</v>
      </c>
      <c r="C15" s="7" t="s">
        <v>2</v>
      </c>
      <c r="D15" s="7" t="s">
        <v>8</v>
      </c>
      <c r="E15" s="7" t="s">
        <v>10</v>
      </c>
      <c r="F15" s="7" t="s">
        <v>9</v>
      </c>
    </row>
    <row r="16" spans="2:12" ht="15">
      <c r="B16" s="9">
        <f>P2.67</f>
        <v>2.67</v>
      </c>
      <c r="C16" s="9" t="s">
        <v>22</v>
      </c>
      <c r="D16" s="10"/>
      <c r="E16" s="11"/>
      <c r="F16" s="11"/>
      <c r="J16" s="2"/>
      <c r="K16" s="3"/>
      <c r="L16" s="3"/>
    </row>
    <row r="17" spans="2:12" ht="15">
      <c r="B17" s="9">
        <f>P1.51</f>
        <v>1.51</v>
      </c>
      <c r="C17" s="9" t="s">
        <v>22</v>
      </c>
      <c r="D17" s="10"/>
      <c r="E17" s="11"/>
      <c r="F17" s="11"/>
      <c r="J17" s="2"/>
      <c r="K17" s="3"/>
      <c r="L17" s="3"/>
    </row>
    <row r="18" spans="2:12" ht="15">
      <c r="B18" s="9">
        <f>P0.664</f>
        <v>0.664</v>
      </c>
      <c r="C18" s="9" t="s">
        <v>22</v>
      </c>
      <c r="D18" s="10"/>
      <c r="E18" s="11"/>
      <c r="F18" s="11"/>
      <c r="J18" s="2"/>
      <c r="K18" s="3"/>
      <c r="L18" s="3"/>
    </row>
    <row r="19" spans="1:18" ht="15">
      <c r="A19" t="s">
        <v>1</v>
      </c>
      <c r="B19" s="7" t="s">
        <v>0</v>
      </c>
      <c r="C19" s="7" t="s">
        <v>2</v>
      </c>
      <c r="D19" s="7" t="s">
        <v>8</v>
      </c>
      <c r="E19" s="12"/>
      <c r="F19" s="12"/>
      <c r="K19" s="3"/>
      <c r="L19" s="3"/>
      <c r="P19" s="2"/>
      <c r="Q19" s="3"/>
      <c r="R19" s="3"/>
    </row>
    <row r="20" spans="2:18" ht="15">
      <c r="B20" s="9">
        <f>P2.67</f>
        <v>2.67</v>
      </c>
      <c r="C20" s="9" t="s">
        <v>3</v>
      </c>
      <c r="D20" s="13" t="s">
        <v>3</v>
      </c>
      <c r="E20" s="11"/>
      <c r="F20" s="11"/>
      <c r="K20" s="3"/>
      <c r="L20" s="3"/>
      <c r="P20" s="2"/>
      <c r="Q20" s="3"/>
      <c r="R20" s="3"/>
    </row>
    <row r="21" spans="2:12" ht="15">
      <c r="B21" s="9">
        <f>P1.51</f>
        <v>1.51</v>
      </c>
      <c r="C21" s="9">
        <v>0.094</v>
      </c>
      <c r="D21" s="10">
        <f>+(0.25*B21*(Lx15^3))/(C21*Ly*(d^3))</f>
        <v>1016078.4980892309</v>
      </c>
      <c r="E21" s="11">
        <f>D21/$D$21</f>
        <v>1</v>
      </c>
      <c r="F21" s="11">
        <f>+Lx15/Ly</f>
        <v>1.3392857142857144</v>
      </c>
      <c r="J21" s="2"/>
      <c r="K21" s="3"/>
      <c r="L21" s="3"/>
    </row>
    <row r="22" spans="2:23" ht="15">
      <c r="B22" s="9">
        <f>P0.664</f>
        <v>0.664</v>
      </c>
      <c r="C22" s="9">
        <v>0.042</v>
      </c>
      <c r="D22" s="10">
        <f>+(0.25*B22*(Lx15^3))/(C22*Ly*(d^3))</f>
        <v>999992.9917492499</v>
      </c>
      <c r="E22" s="11">
        <f>D22/$D$21</f>
        <v>0.984169031851151</v>
      </c>
      <c r="F22" s="11">
        <f>+Lx15/Ly</f>
        <v>1.3392857142857144</v>
      </c>
      <c r="J22" s="2"/>
      <c r="K22" s="3"/>
      <c r="L22" s="3"/>
      <c r="P22" s="2"/>
      <c r="Q22" s="3"/>
      <c r="R22" s="3"/>
      <c r="V22" s="2"/>
      <c r="W22" s="2"/>
    </row>
    <row r="23" spans="1:23" ht="15">
      <c r="A23" t="s">
        <v>4</v>
      </c>
      <c r="B23" s="7" t="s">
        <v>0</v>
      </c>
      <c r="C23" s="7" t="s">
        <v>2</v>
      </c>
      <c r="D23" s="7" t="s">
        <v>8</v>
      </c>
      <c r="E23" s="12"/>
      <c r="F23" s="12"/>
      <c r="K23" s="3"/>
      <c r="L23" s="3"/>
      <c r="P23" s="2"/>
      <c r="Q23" s="3"/>
      <c r="R23" s="3"/>
      <c r="V23" s="2"/>
      <c r="W23" s="2"/>
    </row>
    <row r="24" spans="2:23" ht="15">
      <c r="B24" s="9">
        <f>P2.67</f>
        <v>2.67</v>
      </c>
      <c r="C24" s="9">
        <v>0.095</v>
      </c>
      <c r="D24" s="10">
        <f>+(0.25*B24*(Lx12.5^3))/(C24*Ly*(d^3))</f>
        <v>1028778.9874296244</v>
      </c>
      <c r="E24" s="11">
        <f>D24/$D$21</f>
        <v>1.0124995158979126</v>
      </c>
      <c r="F24" s="11">
        <f>+Lx12.5/Ly</f>
        <v>1.1160714285714286</v>
      </c>
      <c r="J24" s="2"/>
      <c r="K24" s="3"/>
      <c r="L24" s="3"/>
      <c r="P24" s="2"/>
      <c r="Q24" s="3"/>
      <c r="R24" s="3"/>
      <c r="V24" s="2"/>
      <c r="W24" s="2"/>
    </row>
    <row r="25" spans="2:12" ht="15">
      <c r="B25" s="9">
        <f>P1.51</f>
        <v>1.51</v>
      </c>
      <c r="C25" s="9">
        <v>0.054</v>
      </c>
      <c r="D25" s="10">
        <f>+(0.25*B25*(Lx12.5^3))/(C25*Ly*(d^3))</f>
        <v>1023570.160540849</v>
      </c>
      <c r="E25" s="11">
        <f>D25/$D$21</f>
        <v>1.0073731138545954</v>
      </c>
      <c r="F25" s="11">
        <f>+Lx12.5/Ly</f>
        <v>1.1160714285714286</v>
      </c>
      <c r="J25" s="2"/>
      <c r="K25" s="3"/>
      <c r="L25" s="3"/>
    </row>
    <row r="26" spans="2:23" ht="15">
      <c r="B26" s="9">
        <f>P0.664</f>
        <v>0.664</v>
      </c>
      <c r="C26" s="9">
        <v>0.025</v>
      </c>
      <c r="D26" s="10">
        <f>+(0.25*B26*(Lx12.5^3))/(C26*Ly*(d^3))</f>
        <v>972215.4086451042</v>
      </c>
      <c r="E26" s="11">
        <f>D26/$D$21</f>
        <v>0.9568310031886191</v>
      </c>
      <c r="F26" s="11">
        <f>+Lx12.5/Ly</f>
        <v>1.1160714285714286</v>
      </c>
      <c r="J26" s="2"/>
      <c r="K26" s="3"/>
      <c r="L26" s="3"/>
      <c r="P26" s="2"/>
      <c r="Q26" s="3"/>
      <c r="R26" s="3"/>
      <c r="V26" s="2"/>
      <c r="W26" s="2"/>
    </row>
    <row r="27" spans="1:23" ht="15">
      <c r="A27" t="s">
        <v>5</v>
      </c>
      <c r="B27" s="7" t="s">
        <v>0</v>
      </c>
      <c r="C27" s="7" t="s">
        <v>2</v>
      </c>
      <c r="D27" s="7" t="s">
        <v>8</v>
      </c>
      <c r="E27" s="12"/>
      <c r="F27" s="12"/>
      <c r="K27" s="3"/>
      <c r="L27" s="3"/>
      <c r="P27" s="2"/>
      <c r="Q27" s="3"/>
      <c r="R27" s="3"/>
      <c r="V27" s="2"/>
      <c r="W27" s="2"/>
    </row>
    <row r="28" spans="2:23" ht="15">
      <c r="B28" s="9">
        <f>P2.67</f>
        <v>2.67</v>
      </c>
      <c r="C28" s="9">
        <v>0.054</v>
      </c>
      <c r="D28" s="10">
        <f>+(0.25*B28*(Lx10^3))/(C28*Ly*(d^3))</f>
        <v>926663.147195869</v>
      </c>
      <c r="E28" s="11">
        <f>D28/$D$21</f>
        <v>0.9119995639495272</v>
      </c>
      <c r="F28" s="11">
        <f>+Lx10/Ly</f>
        <v>0.8928571428571429</v>
      </c>
      <c r="J28" s="2"/>
      <c r="K28" s="3"/>
      <c r="L28" s="3"/>
      <c r="P28" s="2"/>
      <c r="Q28" s="3"/>
      <c r="R28" s="3"/>
      <c r="V28" s="2"/>
      <c r="W28" s="2"/>
    </row>
    <row r="29" spans="2:12" ht="15">
      <c r="B29" s="9">
        <f>P1.51</f>
        <v>1.51</v>
      </c>
      <c r="C29" s="9">
        <v>0.0325</v>
      </c>
      <c r="D29" s="10">
        <f>+(0.25*B29*(Lx10^3))/(C29*Ly*(d^3))</f>
        <v>870759.0091887197</v>
      </c>
      <c r="E29" s="11">
        <f>D29/$D$21</f>
        <v>0.8569800569800569</v>
      </c>
      <c r="F29" s="11">
        <f>+Lx10/Ly</f>
        <v>0.8928571428571429</v>
      </c>
      <c r="J29" s="2"/>
      <c r="K29" s="3"/>
      <c r="L29" s="3"/>
    </row>
    <row r="30" spans="2:18" ht="15">
      <c r="B30" s="9">
        <f>P0.664</f>
        <v>0.664</v>
      </c>
      <c r="C30" s="9">
        <v>0.015</v>
      </c>
      <c r="D30" s="10">
        <f>+(0.25*B30*(Lx10^3))/(C30*Ly*(d^3))</f>
        <v>829623.8153771556</v>
      </c>
      <c r="E30" s="11">
        <f>D30/$D$21</f>
        <v>0.8164957893876217</v>
      </c>
      <c r="F30" s="11">
        <f>+Lx10/Ly</f>
        <v>0.8928571428571429</v>
      </c>
      <c r="J30" s="2"/>
      <c r="K30" s="3"/>
      <c r="L30" s="3"/>
      <c r="P30" s="2"/>
      <c r="Q30" s="3"/>
      <c r="R30" s="3"/>
    </row>
    <row r="31" spans="1:18" ht="15">
      <c r="A31" t="s">
        <v>6</v>
      </c>
      <c r="B31" s="7" t="s">
        <v>0</v>
      </c>
      <c r="C31" s="7" t="s">
        <v>2</v>
      </c>
      <c r="D31" s="7" t="s">
        <v>8</v>
      </c>
      <c r="E31" s="12"/>
      <c r="F31" s="12"/>
      <c r="K31" s="3"/>
      <c r="L31" s="3"/>
      <c r="P31" s="2"/>
      <c r="Q31" s="3"/>
      <c r="R31" s="3"/>
    </row>
    <row r="32" spans="2:17" ht="15">
      <c r="B32" s="9">
        <f>P2.67</f>
        <v>2.67</v>
      </c>
      <c r="C32" s="9">
        <v>0.03</v>
      </c>
      <c r="D32" s="10">
        <f>+(0.25*B32*(Lx7.5^3))/(C32*Ly*(d^3))</f>
        <v>703684.8274018631</v>
      </c>
      <c r="E32" s="11">
        <f>D32/$D$21</f>
        <v>0.6925496688741722</v>
      </c>
      <c r="F32" s="11">
        <f>+Lx7.5/Ly</f>
        <v>0.6696428571428572</v>
      </c>
      <c r="J32" s="2"/>
      <c r="K32" s="3"/>
      <c r="L32" s="3"/>
      <c r="P32" s="2"/>
      <c r="Q32" s="2"/>
    </row>
    <row r="33" spans="2:17" ht="15">
      <c r="B33" s="9">
        <f>P1.51</f>
        <v>1.51</v>
      </c>
      <c r="C33" s="9">
        <v>0.019</v>
      </c>
      <c r="D33" s="10">
        <f>+(0.25*B33*(Lx7.5^3))/(C33*Ly*(d^3))</f>
        <v>628364.3343446559</v>
      </c>
      <c r="E33" s="11">
        <f>D33/$D$21</f>
        <v>0.6184210526315789</v>
      </c>
      <c r="F33" s="11">
        <f>+Lx7.5/Ly</f>
        <v>0.6696428571428572</v>
      </c>
      <c r="J33" s="2"/>
      <c r="K33" s="3"/>
      <c r="L33" s="3"/>
      <c r="P33" s="2"/>
      <c r="Q33" s="2"/>
    </row>
    <row r="34" spans="2:11" ht="15">
      <c r="B34" s="9">
        <f>P0.664</f>
        <v>0.664</v>
      </c>
      <c r="C34" s="9" t="s">
        <v>22</v>
      </c>
      <c r="D34" s="13"/>
      <c r="E34" s="13"/>
      <c r="F34" s="13"/>
      <c r="J34" s="2"/>
      <c r="K34" s="2"/>
    </row>
    <row r="35" spans="10:11" ht="15">
      <c r="J35" s="2"/>
      <c r="K35" s="2"/>
    </row>
    <row r="37" spans="10:17" ht="15">
      <c r="J37" s="2"/>
      <c r="K37" s="2"/>
      <c r="P37" s="2"/>
      <c r="Q37" s="2"/>
    </row>
    <row r="38" spans="10:17" ht="15">
      <c r="J38" s="2"/>
      <c r="K38" s="2"/>
      <c r="P38" s="2"/>
      <c r="Q38" s="2"/>
    </row>
    <row r="39" spans="10:17" ht="15">
      <c r="J39" s="2"/>
      <c r="K39" s="2"/>
      <c r="P39" s="2"/>
      <c r="Q39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Ukuleles by Kawika,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C. Hurd</dc:creator>
  <cp:keywords/>
  <dc:description/>
  <cp:lastModifiedBy>David C. Hurd</cp:lastModifiedBy>
  <dcterms:created xsi:type="dcterms:W3CDTF">2001-12-14T19:20:54Z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