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fretcalc" sheetId="1" r:id="rId1"/>
  </sheets>
  <definedNames>
    <definedName name="\P">'fretcalc'!$A$59:$A$59</definedName>
    <definedName name="\S">'fretcalc'!$A$57:$A$57</definedName>
    <definedName name="ScaleLength">'fretcalc'!$C$8</definedName>
  </definedNames>
  <calcPr fullCalcOnLoad="1"/>
</workbook>
</file>

<file path=xl/sharedStrings.xml><?xml version="1.0" encoding="utf-8"?>
<sst xmlns="http://schemas.openxmlformats.org/spreadsheetml/2006/main" count="270" uniqueCount="47">
  <si>
    <t>Soprano scale length is 13.5 in; Concert scale length is 14.75 in;</t>
  </si>
  <si>
    <t>Tenor scale length is 17.0 in; Baritone scale length is 20.0 in.</t>
  </si>
  <si>
    <t>These calculations are for:</t>
  </si>
  <si>
    <t>Tenor ukulele</t>
  </si>
  <si>
    <t>Scale length, in. =</t>
  </si>
  <si>
    <t>Scale length, cm. =</t>
  </si>
  <si>
    <t>Inches,</t>
  </si>
  <si>
    <t>Change,</t>
  </si>
  <si>
    <t xml:space="preserve">  In. + 32nds,</t>
  </si>
  <si>
    <t xml:space="preserve"> Change,</t>
  </si>
  <si>
    <t xml:space="preserve">  Centi-</t>
  </si>
  <si>
    <t xml:space="preserve">  Change</t>
  </si>
  <si>
    <t>inverse</t>
  </si>
  <si>
    <t>decimal</t>
  </si>
  <si>
    <t xml:space="preserve">   fractional</t>
  </si>
  <si>
    <t>32nds</t>
  </si>
  <si>
    <t xml:space="preserve">  meters</t>
  </si>
  <si>
    <t>cm.</t>
  </si>
  <si>
    <t>Nut to fret #1 =</t>
  </si>
  <si>
    <t xml:space="preserve"> </t>
  </si>
  <si>
    <t>&gt;</t>
  </si>
  <si>
    <t>Nut to fret #2 =</t>
  </si>
  <si>
    <t>Nut to fret #3 =</t>
  </si>
  <si>
    <t>Nut to fret #4 =</t>
  </si>
  <si>
    <t>Nut to fret #5 =</t>
  </si>
  <si>
    <t>Nut to fret #6 =</t>
  </si>
  <si>
    <t>Nut to fret #7 =</t>
  </si>
  <si>
    <t>Nut to fret #8 =</t>
  </si>
  <si>
    <t>Nut to fret #9 =</t>
  </si>
  <si>
    <t>Nut to fret #10 =</t>
  </si>
  <si>
    <t>Nut to fret #11 =</t>
  </si>
  <si>
    <t>Nut to fret #12 =</t>
  </si>
  <si>
    <t>Nut to fret #13 =</t>
  </si>
  <si>
    <t>Nut to fret #14 =</t>
  </si>
  <si>
    <t>Nut to fret #15 =</t>
  </si>
  <si>
    <t>Nut to fret #16 =</t>
  </si>
  <si>
    <t>Nut to fret #17 =</t>
  </si>
  <si>
    <t>Nut to fret #18 =</t>
  </si>
  <si>
    <t>Nut to fret #19 =</t>
  </si>
  <si>
    <t>Nut to fret #20 =</t>
  </si>
  <si>
    <t>Nut to fret #21 =</t>
  </si>
  <si>
    <t>Nut to fret #22 =</t>
  </si>
  <si>
    <t xml:space="preserve"> Fret Dist/</t>
  </si>
  <si>
    <t>Scale Length</t>
  </si>
  <si>
    <t>This program calculates the correct fret length spacing for any distance between the nut and bridge.</t>
  </si>
  <si>
    <t>David C. Hurd</t>
  </si>
  <si>
    <t>User input values in light blue cells;  calculated values in light green cells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</si>
</sst>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2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showOutlineSymbols="0" zoomScale="87" zoomScaleNormal="87" workbookViewId="0" topLeftCell="A1">
      <selection activeCell="J8" sqref="J8"/>
    </sheetView>
  </sheetViews>
  <sheetFormatPr defaultColWidth="8.796875" defaultRowHeight="15"/>
  <cols>
    <col min="1" max="1" width="9.69921875" style="0" customWidth="1"/>
    <col min="2" max="2" width="7.8984375" style="0" customWidth="1"/>
    <col min="3" max="3" width="9" style="0" customWidth="1"/>
    <col min="4" max="4" width="2.19921875" style="0" customWidth="1"/>
    <col min="5" max="5" width="9.8984375" style="0" customWidth="1"/>
    <col min="6" max="6" width="3.69921875" style="0" customWidth="1"/>
    <col min="7" max="7" width="7.796875" style="0" customWidth="1"/>
    <col min="8" max="8" width="2.19921875" style="0" customWidth="1"/>
    <col min="9" max="9" width="10.59765625" style="0" customWidth="1"/>
    <col min="10" max="10" width="8.8984375" style="0" customWidth="1"/>
    <col min="11" max="11" width="2.296875" style="0" customWidth="1"/>
    <col min="12" max="12" width="9" style="0" customWidth="1"/>
    <col min="13" max="13" width="13.59765625" style="0" customWidth="1"/>
    <col min="14" max="14" width="10.19921875" style="0" customWidth="1"/>
    <col min="15" max="16384" width="9.69921875" style="0" customWidth="1"/>
  </cols>
  <sheetData>
    <row r="1" spans="1:14" ht="18">
      <c r="A1" s="15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>
      <c r="A2" s="15" t="s">
        <v>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>
      <c r="A3" s="15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>
      <c r="A4" s="15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">
      <c r="A5" s="15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>
      <c r="A7" s="15" t="s">
        <v>2</v>
      </c>
      <c r="B7" s="9"/>
      <c r="C7" s="9"/>
      <c r="D7" s="9"/>
      <c r="E7" s="16" t="s">
        <v>3</v>
      </c>
      <c r="F7" s="17"/>
      <c r="G7" s="17"/>
      <c r="H7" s="9"/>
      <c r="I7" s="9"/>
      <c r="J7" s="9"/>
      <c r="K7" s="9"/>
      <c r="L7" s="9"/>
      <c r="M7" s="9"/>
      <c r="N7" s="9"/>
    </row>
    <row r="8" spans="1:14" ht="18">
      <c r="A8" s="15" t="s">
        <v>4</v>
      </c>
      <c r="B8" s="9"/>
      <c r="C8" s="18">
        <v>17</v>
      </c>
      <c r="D8" s="9"/>
      <c r="E8" s="9"/>
      <c r="F8" s="9" t="s">
        <v>5</v>
      </c>
      <c r="G8" s="9"/>
      <c r="H8" s="9"/>
      <c r="I8" s="9"/>
      <c r="J8" s="22">
        <f>ScaleLength*2.543</f>
        <v>43.231</v>
      </c>
      <c r="K8" s="9"/>
      <c r="L8" s="9"/>
      <c r="M8" s="9"/>
      <c r="N8" s="9"/>
    </row>
    <row r="9" spans="1:14" ht="18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>
      <c r="A10" s="9"/>
      <c r="B10" s="9"/>
      <c r="C10" s="9" t="s">
        <v>6</v>
      </c>
      <c r="D10" s="9"/>
      <c r="E10" s="9" t="s">
        <v>7</v>
      </c>
      <c r="F10" s="15" t="s">
        <v>8</v>
      </c>
      <c r="G10" s="9"/>
      <c r="H10" s="9"/>
      <c r="I10" s="9" t="s">
        <v>9</v>
      </c>
      <c r="J10" s="9" t="s">
        <v>10</v>
      </c>
      <c r="K10" s="15" t="s">
        <v>11</v>
      </c>
      <c r="L10" s="9"/>
      <c r="M10" s="9" t="s">
        <v>42</v>
      </c>
      <c r="N10" s="9" t="s">
        <v>12</v>
      </c>
    </row>
    <row r="11" spans="1:14" ht="18">
      <c r="A11" s="9"/>
      <c r="B11" s="9"/>
      <c r="C11" s="9" t="s">
        <v>13</v>
      </c>
      <c r="D11" s="9"/>
      <c r="E11" s="9" t="s">
        <v>13</v>
      </c>
      <c r="F11" s="15" t="s">
        <v>14</v>
      </c>
      <c r="G11" s="9"/>
      <c r="H11" s="9"/>
      <c r="I11" s="9" t="s">
        <v>15</v>
      </c>
      <c r="J11" s="9" t="s">
        <v>16</v>
      </c>
      <c r="K11" s="9"/>
      <c r="L11" s="9" t="s">
        <v>17</v>
      </c>
      <c r="M11" s="9" t="s">
        <v>43</v>
      </c>
      <c r="N11" s="9"/>
    </row>
    <row r="12" spans="1:14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">
      <c r="A13" s="15" t="s">
        <v>18</v>
      </c>
      <c r="B13" s="9"/>
      <c r="C13" s="19">
        <f>ScaleLength/17.817</f>
        <v>0.9541449177751585</v>
      </c>
      <c r="D13" s="9"/>
      <c r="E13" s="12" t="s">
        <v>19</v>
      </c>
      <c r="F13" s="20">
        <f>TRUNC(C13)</f>
        <v>0</v>
      </c>
      <c r="G13" s="21">
        <f>(C13-F13)*32</f>
        <v>30.532637368805073</v>
      </c>
      <c r="H13" s="9"/>
      <c r="I13" s="9"/>
      <c r="J13" s="19">
        <f>C13*2.54</f>
        <v>2.4235280911489028</v>
      </c>
      <c r="K13" s="10"/>
      <c r="L13" s="9"/>
      <c r="M13" s="23">
        <f>J13/$J$8</f>
        <v>0.05605995908373396</v>
      </c>
      <c r="N13" s="21">
        <f>1/M13</f>
        <v>17.838043700787402</v>
      </c>
    </row>
    <row r="14" spans="1:14" ht="18">
      <c r="A14" s="15" t="s">
        <v>19</v>
      </c>
      <c r="B14" s="9"/>
      <c r="C14" s="11" t="s">
        <v>19</v>
      </c>
      <c r="D14" s="11" t="s">
        <v>20</v>
      </c>
      <c r="E14" s="19">
        <f>C15-C13</f>
        <v>0.9005924163565607</v>
      </c>
      <c r="F14" s="11" t="s">
        <v>19</v>
      </c>
      <c r="G14" s="11" t="s">
        <v>19</v>
      </c>
      <c r="H14" s="11" t="s">
        <v>20</v>
      </c>
      <c r="I14" s="22">
        <f>E14*32</f>
        <v>28.818957323409943</v>
      </c>
      <c r="J14" s="11"/>
      <c r="K14" s="11" t="s">
        <v>20</v>
      </c>
      <c r="L14" s="22">
        <f>E14*2.54</f>
        <v>2.2875047375456643</v>
      </c>
      <c r="M14" s="14"/>
      <c r="N14" s="13"/>
    </row>
    <row r="15" spans="1:14" ht="18">
      <c r="A15" s="15" t="s">
        <v>21</v>
      </c>
      <c r="B15" s="9"/>
      <c r="C15" s="19">
        <f>(ScaleLength-C13)/17.817+C13</f>
        <v>1.8547373341317193</v>
      </c>
      <c r="D15" s="9"/>
      <c r="E15" s="12" t="s">
        <v>19</v>
      </c>
      <c r="F15" s="20">
        <f>TRUNC(C15)</f>
        <v>1</v>
      </c>
      <c r="G15" s="21">
        <f>(C15-F15)*32</f>
        <v>27.351594692215016</v>
      </c>
      <c r="H15" s="9"/>
      <c r="I15" s="10"/>
      <c r="J15" s="19">
        <f>C15*2.54</f>
        <v>4.711032828694567</v>
      </c>
      <c r="K15" s="9"/>
      <c r="L15" s="9"/>
      <c r="M15" s="23">
        <f>J15/$J$8</f>
        <v>0.1089734872821486</v>
      </c>
      <c r="N15" s="21">
        <f>1/M15</f>
        <v>9.176543991942287</v>
      </c>
    </row>
    <row r="16" spans="1:14" ht="18">
      <c r="A16" s="15"/>
      <c r="B16" s="9"/>
      <c r="C16" s="11" t="s">
        <v>19</v>
      </c>
      <c r="D16" s="9" t="s">
        <v>20</v>
      </c>
      <c r="E16" s="19">
        <f>C17-C15</f>
        <v>0.8500456118240041</v>
      </c>
      <c r="F16" s="11" t="s">
        <v>19</v>
      </c>
      <c r="G16" s="11" t="s">
        <v>19</v>
      </c>
      <c r="H16" s="9" t="s">
        <v>20</v>
      </c>
      <c r="I16" s="22">
        <f>E16*32</f>
        <v>27.20145957836813</v>
      </c>
      <c r="J16" s="11" t="s">
        <v>19</v>
      </c>
      <c r="K16" s="9" t="s">
        <v>20</v>
      </c>
      <c r="L16" s="22">
        <f>E16*2.54</f>
        <v>2.1591158540329705</v>
      </c>
      <c r="M16" s="14" t="s">
        <v>19</v>
      </c>
      <c r="N16" s="13" t="s">
        <v>19</v>
      </c>
    </row>
    <row r="17" spans="1:14" ht="18">
      <c r="A17" s="15" t="s">
        <v>22</v>
      </c>
      <c r="B17" s="9"/>
      <c r="C17" s="19">
        <f>(ScaleLength-C15)/17.817+C15</f>
        <v>2.7047829459557233</v>
      </c>
      <c r="D17" s="9"/>
      <c r="E17" s="11" t="s">
        <v>19</v>
      </c>
      <c r="F17" s="20">
        <f>TRUNC(C17)</f>
        <v>2</v>
      </c>
      <c r="G17" s="21">
        <f>(C17-F17)*32</f>
        <v>22.553054270583146</v>
      </c>
      <c r="H17" s="9"/>
      <c r="I17" s="10" t="s">
        <v>19</v>
      </c>
      <c r="J17" s="19">
        <f>C17*2.54</f>
        <v>6.870148682727537</v>
      </c>
      <c r="K17" s="9"/>
      <c r="L17" s="9"/>
      <c r="M17" s="23">
        <f>J17/$J$8</f>
        <v>0.15891718171514738</v>
      </c>
      <c r="N17" s="21">
        <f>1/M17</f>
        <v>6.292585793476124</v>
      </c>
    </row>
    <row r="18" spans="1:14" ht="18">
      <c r="A18" s="15" t="s">
        <v>19</v>
      </c>
      <c r="B18" s="9"/>
      <c r="C18" s="11" t="s">
        <v>19</v>
      </c>
      <c r="D18" s="11" t="s">
        <v>20</v>
      </c>
      <c r="E18" s="19">
        <f>C19-C17</f>
        <v>0.8023358059181835</v>
      </c>
      <c r="F18" s="11" t="s">
        <v>19</v>
      </c>
      <c r="G18" s="11" t="s">
        <v>19</v>
      </c>
      <c r="H18" s="11" t="s">
        <v>20</v>
      </c>
      <c r="I18" s="22">
        <f>E18*32</f>
        <v>25.674745789381873</v>
      </c>
      <c r="J18" s="11"/>
      <c r="K18" s="11" t="s">
        <v>20</v>
      </c>
      <c r="L18" s="22">
        <f>E18*2.54</f>
        <v>2.037932947032186</v>
      </c>
      <c r="M18" s="14" t="s">
        <v>19</v>
      </c>
      <c r="N18" s="13" t="s">
        <v>19</v>
      </c>
    </row>
    <row r="19" spans="1:14" ht="18">
      <c r="A19" s="15" t="s">
        <v>23</v>
      </c>
      <c r="B19" s="9"/>
      <c r="C19" s="19">
        <f>(ScaleLength-C17)/17.817+C17</f>
        <v>3.507118751873907</v>
      </c>
      <c r="D19" s="9"/>
      <c r="E19" s="11" t="s">
        <v>19</v>
      </c>
      <c r="F19" s="20">
        <f>TRUNC(C19)</f>
        <v>3</v>
      </c>
      <c r="G19" s="21">
        <f>(C19-F19)*32</f>
        <v>16.22780005996502</v>
      </c>
      <c r="H19" s="9"/>
      <c r="I19" s="10" t="s">
        <v>19</v>
      </c>
      <c r="J19" s="19">
        <f>C19*2.54</f>
        <v>8.908081629759723</v>
      </c>
      <c r="K19" s="9"/>
      <c r="L19" s="9"/>
      <c r="M19" s="23">
        <f>J19/$J$8</f>
        <v>0.20605772778237197</v>
      </c>
      <c r="N19" s="21">
        <f>1/M19</f>
        <v>4.853008963857695</v>
      </c>
    </row>
    <row r="20" spans="1:14" ht="18">
      <c r="A20" s="15"/>
      <c r="B20" s="9"/>
      <c r="C20" s="11" t="s">
        <v>19</v>
      </c>
      <c r="D20" s="9" t="s">
        <v>20</v>
      </c>
      <c r="E20" s="19">
        <f>C21-C19</f>
        <v>0.7573037687672497</v>
      </c>
      <c r="F20" s="11" t="s">
        <v>19</v>
      </c>
      <c r="G20" s="11" t="s">
        <v>19</v>
      </c>
      <c r="H20" s="9" t="s">
        <v>20</v>
      </c>
      <c r="I20" s="22">
        <f>E20*32</f>
        <v>24.23372060055199</v>
      </c>
      <c r="J20" s="11" t="s">
        <v>19</v>
      </c>
      <c r="K20" s="9" t="s">
        <v>20</v>
      </c>
      <c r="L20" s="22">
        <f>E20*2.54</f>
        <v>1.9235515726688142</v>
      </c>
      <c r="M20" s="14" t="s">
        <v>19</v>
      </c>
      <c r="N20" s="13" t="s">
        <v>19</v>
      </c>
    </row>
    <row r="21" spans="1:14" ht="18">
      <c r="A21" s="15" t="s">
        <v>24</v>
      </c>
      <c r="B21" s="9"/>
      <c r="C21" s="19">
        <f>(ScaleLength-C19)/17.817+C19</f>
        <v>4.264422520641157</v>
      </c>
      <c r="D21" s="9"/>
      <c r="E21" s="11" t="s">
        <v>19</v>
      </c>
      <c r="F21" s="20">
        <f>TRUNC(C21)</f>
        <v>4</v>
      </c>
      <c r="G21" s="21">
        <f>(C21-F21)*32</f>
        <v>8.46152066051701</v>
      </c>
      <c r="H21" s="9"/>
      <c r="I21" s="10" t="s">
        <v>19</v>
      </c>
      <c r="J21" s="19">
        <f>C21*2.54</f>
        <v>10.831633202428538</v>
      </c>
      <c r="K21" s="9"/>
      <c r="L21" s="9"/>
      <c r="M21" s="23">
        <f>J21/$J$8</f>
        <v>0.2505524554701149</v>
      </c>
      <c r="N21" s="21">
        <f>1/M21</f>
        <v>3.991180202659306</v>
      </c>
    </row>
    <row r="22" spans="1:14" ht="18">
      <c r="A22" s="15" t="s">
        <v>19</v>
      </c>
      <c r="B22" s="9"/>
      <c r="C22" s="11" t="s">
        <v>19</v>
      </c>
      <c r="D22" s="11" t="s">
        <v>20</v>
      </c>
      <c r="E22" s="19">
        <f>C23-C21</f>
        <v>0.7147992074624705</v>
      </c>
      <c r="F22" s="19" t="s">
        <v>19</v>
      </c>
      <c r="G22" s="11" t="s">
        <v>19</v>
      </c>
      <c r="H22" s="11" t="s">
        <v>20</v>
      </c>
      <c r="I22" s="22">
        <f>E22*32</f>
        <v>22.873574638799056</v>
      </c>
      <c r="J22" s="11"/>
      <c r="K22" s="11" t="s">
        <v>20</v>
      </c>
      <c r="L22" s="22">
        <f>E22*2.54</f>
        <v>1.815589986954675</v>
      </c>
      <c r="M22" s="14" t="s">
        <v>19</v>
      </c>
      <c r="N22" s="13" t="s">
        <v>19</v>
      </c>
    </row>
    <row r="23" spans="1:14" ht="18">
      <c r="A23" s="15" t="s">
        <v>25</v>
      </c>
      <c r="B23" s="9"/>
      <c r="C23" s="19">
        <f>(ScaleLength-C21)/17.817+C21</f>
        <v>4.979221728103627</v>
      </c>
      <c r="D23" s="9"/>
      <c r="E23" s="11" t="s">
        <v>19</v>
      </c>
      <c r="F23" s="20">
        <f>TRUNC(C23)</f>
        <v>4</v>
      </c>
      <c r="G23" s="21">
        <f>(C23-F23)*32</f>
        <v>31.335095299316066</v>
      </c>
      <c r="H23" s="9"/>
      <c r="I23" s="10" t="s">
        <v>19</v>
      </c>
      <c r="J23" s="22">
        <f>C23*2.54</f>
        <v>12.647223189383213</v>
      </c>
      <c r="K23" s="9"/>
      <c r="L23" s="9"/>
      <c r="M23" s="23">
        <f>J23/$J$8</f>
        <v>0.2925498644348549</v>
      </c>
      <c r="N23" s="21">
        <f>1/M23</f>
        <v>3.41822069181878</v>
      </c>
    </row>
    <row r="24" spans="1:14" ht="18">
      <c r="A24" s="15"/>
      <c r="B24" s="9"/>
      <c r="C24" s="11" t="s">
        <v>19</v>
      </c>
      <c r="D24" s="9" t="s">
        <v>20</v>
      </c>
      <c r="E24" s="19">
        <f>C25-C23</f>
        <v>0.6746802644607044</v>
      </c>
      <c r="F24" s="11" t="s">
        <v>19</v>
      </c>
      <c r="G24" s="11" t="s">
        <v>19</v>
      </c>
      <c r="H24" s="9" t="s">
        <v>20</v>
      </c>
      <c r="I24" s="22">
        <f>E24*32</f>
        <v>21.58976846274254</v>
      </c>
      <c r="J24" s="10" t="s">
        <v>19</v>
      </c>
      <c r="K24" s="9" t="s">
        <v>20</v>
      </c>
      <c r="L24" s="22">
        <f>E24*2.54</f>
        <v>1.713687871730189</v>
      </c>
      <c r="M24" s="14" t="s">
        <v>19</v>
      </c>
      <c r="N24" s="13" t="s">
        <v>19</v>
      </c>
    </row>
    <row r="25" spans="1:14" ht="18">
      <c r="A25" s="15" t="s">
        <v>26</v>
      </c>
      <c r="B25" s="9"/>
      <c r="C25" s="19">
        <f>(ScaleLength-C23)/17.817+C23</f>
        <v>5.6539019925643315</v>
      </c>
      <c r="D25" s="9"/>
      <c r="E25" s="11" t="s">
        <v>19</v>
      </c>
      <c r="F25" s="20">
        <f>TRUNC(C25)</f>
        <v>5</v>
      </c>
      <c r="G25" s="21">
        <f>(C25-F25)*32</f>
        <v>20.924863762058607</v>
      </c>
      <c r="H25" s="9"/>
      <c r="I25" s="10" t="s">
        <v>19</v>
      </c>
      <c r="J25" s="22">
        <f>C25*2.54</f>
        <v>14.360911061113402</v>
      </c>
      <c r="K25" s="9"/>
      <c r="L25" s="9"/>
      <c r="M25" s="23">
        <f>J25/$J$8</f>
        <v>0.33219011961586364</v>
      </c>
      <c r="N25" s="21">
        <f>1/M25</f>
        <v>3.010324332211852</v>
      </c>
    </row>
    <row r="26" spans="1:14" ht="18">
      <c r="A26" s="15" t="s">
        <v>19</v>
      </c>
      <c r="B26" s="9"/>
      <c r="C26" s="11" t="s">
        <v>19</v>
      </c>
      <c r="D26" s="11" t="s">
        <v>20</v>
      </c>
      <c r="E26" s="19">
        <f>C27-C25</f>
        <v>0.6368130441396236</v>
      </c>
      <c r="F26" s="11" t="s">
        <v>19</v>
      </c>
      <c r="G26" s="11" t="s">
        <v>19</v>
      </c>
      <c r="H26" s="11" t="s">
        <v>20</v>
      </c>
      <c r="I26" s="22">
        <f>E26*32</f>
        <v>20.378017412467955</v>
      </c>
      <c r="J26" s="10"/>
      <c r="K26" s="11" t="s">
        <v>20</v>
      </c>
      <c r="L26" s="22">
        <f>E26*2.54</f>
        <v>1.6175051321146439</v>
      </c>
      <c r="M26" s="14" t="s">
        <v>19</v>
      </c>
      <c r="N26" s="13" t="s">
        <v>19</v>
      </c>
    </row>
    <row r="27" spans="1:14" ht="18">
      <c r="A27" s="15" t="s">
        <v>27</v>
      </c>
      <c r="B27" s="9"/>
      <c r="C27" s="19">
        <f>(ScaleLength-C25)/17.817+C25</f>
        <v>6.290715036703955</v>
      </c>
      <c r="D27" s="9"/>
      <c r="E27" s="11" t="s">
        <v>19</v>
      </c>
      <c r="F27" s="20">
        <f>TRUNC(C27)</f>
        <v>6</v>
      </c>
      <c r="G27" s="21">
        <f>(C27-F27)*32</f>
        <v>9.302881174526561</v>
      </c>
      <c r="H27" s="9"/>
      <c r="I27" s="10" t="s">
        <v>19</v>
      </c>
      <c r="J27" s="22">
        <f>C27*2.54</f>
        <v>15.978416193228046</v>
      </c>
      <c r="K27" s="9"/>
      <c r="L27" s="9"/>
      <c r="M27" s="23">
        <f>J27/$J$8</f>
        <v>0.3696055190309742</v>
      </c>
      <c r="N27" s="21">
        <f>1/M27</f>
        <v>2.705587304599195</v>
      </c>
    </row>
    <row r="28" spans="1:14" ht="18">
      <c r="A28" s="15"/>
      <c r="B28" s="9"/>
      <c r="C28" s="11" t="s">
        <v>19</v>
      </c>
      <c r="D28" s="9" t="s">
        <v>20</v>
      </c>
      <c r="E28" s="19">
        <f>C29-C27</f>
        <v>0.6010711659255792</v>
      </c>
      <c r="F28" s="11" t="s">
        <v>19</v>
      </c>
      <c r="G28" s="11" t="s">
        <v>19</v>
      </c>
      <c r="H28" s="9" t="s">
        <v>20</v>
      </c>
      <c r="I28" s="22">
        <f>E28*32</f>
        <v>19.234277309618534</v>
      </c>
      <c r="J28" s="10" t="s">
        <v>19</v>
      </c>
      <c r="K28" s="9" t="s">
        <v>20</v>
      </c>
      <c r="L28" s="22">
        <f>E28*2.54</f>
        <v>1.5267207614509712</v>
      </c>
      <c r="M28" s="14" t="s">
        <v>19</v>
      </c>
      <c r="N28" s="13" t="s">
        <v>19</v>
      </c>
    </row>
    <row r="29" spans="1:14" ht="18">
      <c r="A29" s="15" t="s">
        <v>28</v>
      </c>
      <c r="B29" s="9"/>
      <c r="C29" s="19">
        <f>(ScaleLength-C27)/17.817+C27</f>
        <v>6.891786202629534</v>
      </c>
      <c r="D29" s="9"/>
      <c r="E29" s="11" t="s">
        <v>19</v>
      </c>
      <c r="F29" s="20">
        <f>TRUNC(C29)</f>
        <v>6</v>
      </c>
      <c r="G29" s="21">
        <f>(C29-F29)*32</f>
        <v>28.537158484145095</v>
      </c>
      <c r="H29" s="9"/>
      <c r="I29" s="10" t="s">
        <v>19</v>
      </c>
      <c r="J29" s="22">
        <f>C29*2.54</f>
        <v>17.505136954679017</v>
      </c>
      <c r="K29" s="9"/>
      <c r="L29" s="9"/>
      <c r="M29" s="23">
        <f>J29/$J$8</f>
        <v>0.4049209353167638</v>
      </c>
      <c r="N29" s="21">
        <f>1/M29</f>
        <v>2.469617924836893</v>
      </c>
    </row>
    <row r="30" spans="1:14" ht="18">
      <c r="A30" s="15" t="s">
        <v>19</v>
      </c>
      <c r="B30" s="9"/>
      <c r="C30" s="11" t="s">
        <v>19</v>
      </c>
      <c r="D30" s="11" t="s">
        <v>20</v>
      </c>
      <c r="E30" s="19">
        <f>C31-C29</f>
        <v>0.5673353425026919</v>
      </c>
      <c r="F30" s="11" t="s">
        <v>19</v>
      </c>
      <c r="G30" s="11" t="s">
        <v>19</v>
      </c>
      <c r="H30" s="11" t="s">
        <v>20</v>
      </c>
      <c r="I30" s="22">
        <f>E30*32</f>
        <v>18.15473096008614</v>
      </c>
      <c r="J30" s="10"/>
      <c r="K30" s="11" t="s">
        <v>20</v>
      </c>
      <c r="L30" s="22">
        <f>E30*2.54</f>
        <v>1.4410317699568376</v>
      </c>
      <c r="M30" s="14" t="s">
        <v>19</v>
      </c>
      <c r="N30" s="13" t="s">
        <v>19</v>
      </c>
    </row>
    <row r="31" spans="1:14" ht="18">
      <c r="A31" s="15" t="s">
        <v>29</v>
      </c>
      <c r="B31" s="9"/>
      <c r="C31" s="19">
        <f>(ScaleLength-C29)/17.817+C29</f>
        <v>7.459121545132226</v>
      </c>
      <c r="D31" s="9"/>
      <c r="E31" s="11" t="s">
        <v>19</v>
      </c>
      <c r="F31" s="20">
        <f>TRUNC(C31)</f>
        <v>7</v>
      </c>
      <c r="G31" s="21">
        <f>(C31-F31)*32</f>
        <v>14.691889444231236</v>
      </c>
      <c r="H31" s="9"/>
      <c r="I31" s="10" t="s">
        <v>19</v>
      </c>
      <c r="J31" s="22">
        <f>C31*2.54</f>
        <v>18.946168724635854</v>
      </c>
      <c r="K31" s="9"/>
      <c r="L31" s="9"/>
      <c r="M31" s="23">
        <f>J31/$J$8</f>
        <v>0.4382542324867769</v>
      </c>
      <c r="N31" s="21">
        <f>1/M31</f>
        <v>2.281780587321931</v>
      </c>
    </row>
    <row r="32" spans="1:14" ht="18">
      <c r="A32" s="15"/>
      <c r="B32" s="9"/>
      <c r="C32" s="11" t="s">
        <v>19</v>
      </c>
      <c r="D32" s="9" t="s">
        <v>20</v>
      </c>
      <c r="E32" s="19">
        <f>C33-C31</f>
        <v>0.5354929816954463</v>
      </c>
      <c r="F32" s="11" t="s">
        <v>19</v>
      </c>
      <c r="G32" s="11" t="s">
        <v>19</v>
      </c>
      <c r="H32" s="9" t="s">
        <v>20</v>
      </c>
      <c r="I32" s="22">
        <f>E32*32</f>
        <v>17.135775414254283</v>
      </c>
      <c r="J32" s="10" t="s">
        <v>19</v>
      </c>
      <c r="K32" s="9" t="s">
        <v>20</v>
      </c>
      <c r="L32" s="22">
        <f>E32*2.54</f>
        <v>1.3601521735064337</v>
      </c>
      <c r="M32" s="14" t="s">
        <v>19</v>
      </c>
      <c r="N32" s="13" t="s">
        <v>19</v>
      </c>
    </row>
    <row r="33" spans="1:14" ht="18">
      <c r="A33" s="15" t="s">
        <v>30</v>
      </c>
      <c r="B33" s="9"/>
      <c r="C33" s="19">
        <f>(ScaleLength-C31)/17.817+C31</f>
        <v>7.9946145268276725</v>
      </c>
      <c r="D33" s="9"/>
      <c r="E33" s="11" t="s">
        <v>19</v>
      </c>
      <c r="F33" s="20">
        <f>TRUNC(C33)</f>
        <v>7</v>
      </c>
      <c r="G33" s="21">
        <f>(C33-F33)*32</f>
        <v>31.82766485848552</v>
      </c>
      <c r="H33" s="9"/>
      <c r="I33" s="10" t="s">
        <v>19</v>
      </c>
      <c r="J33" s="22">
        <f>C33*2.54</f>
        <v>20.30632089814229</v>
      </c>
      <c r="K33" s="9"/>
      <c r="L33" s="9"/>
      <c r="M33" s="23">
        <f>J33/$J$8</f>
        <v>0.4697166592987044</v>
      </c>
      <c r="N33" s="21">
        <f>1/M33</f>
        <v>2.1289430132050637</v>
      </c>
    </row>
    <row r="34" spans="1:14" ht="18">
      <c r="A34" s="15" t="s">
        <v>19</v>
      </c>
      <c r="B34" s="9"/>
      <c r="C34" s="11" t="s">
        <v>19</v>
      </c>
      <c r="D34" s="11" t="s">
        <v>20</v>
      </c>
      <c r="E34" s="19">
        <f>C35-C33</f>
        <v>0.5054378106960948</v>
      </c>
      <c r="F34" s="11" t="s">
        <v>19</v>
      </c>
      <c r="G34" s="11" t="s">
        <v>19</v>
      </c>
      <c r="H34" s="11" t="s">
        <v>20</v>
      </c>
      <c r="I34" s="22">
        <f>E34*32</f>
        <v>16.174009942275035</v>
      </c>
      <c r="J34" s="10"/>
      <c r="K34" s="11" t="s">
        <v>20</v>
      </c>
      <c r="L34" s="22">
        <f>E34*2.54</f>
        <v>1.283812039168081</v>
      </c>
      <c r="M34" s="14" t="s">
        <v>19</v>
      </c>
      <c r="N34" s="13" t="s">
        <v>19</v>
      </c>
    </row>
    <row r="35" spans="1:14" ht="18">
      <c r="A35" s="15" t="s">
        <v>31</v>
      </c>
      <c r="B35" s="9"/>
      <c r="C35" s="19">
        <f>(ScaleLength-C33)/17.817+C33</f>
        <v>8.500052337523767</v>
      </c>
      <c r="D35" s="9"/>
      <c r="E35" s="11" t="s">
        <v>19</v>
      </c>
      <c r="F35" s="20">
        <f>TRUNC(C35)</f>
        <v>8</v>
      </c>
      <c r="G35" s="21">
        <f>(C35-F35)*32</f>
        <v>16.001674800760554</v>
      </c>
      <c r="H35" s="9"/>
      <c r="I35" s="10" t="s">
        <v>19</v>
      </c>
      <c r="J35" s="22">
        <f>C35*2.54</f>
        <v>21.59013293731037</v>
      </c>
      <c r="K35" s="9"/>
      <c r="L35" s="9"/>
      <c r="M35" s="23">
        <f>J35/$J$8</f>
        <v>0.4994132205433686</v>
      </c>
      <c r="N35" s="21">
        <f>1/M35</f>
        <v>2.0023498755439153</v>
      </c>
    </row>
    <row r="36" spans="1:14" ht="18">
      <c r="A36" s="15"/>
      <c r="B36" s="9"/>
      <c r="C36" s="11" t="s">
        <v>19</v>
      </c>
      <c r="D36" s="9" t="s">
        <v>20</v>
      </c>
      <c r="E36" s="19">
        <f>C37-C35</f>
        <v>0.47706952138273806</v>
      </c>
      <c r="F36" s="11" t="s">
        <v>19</v>
      </c>
      <c r="G36" s="11" t="s">
        <v>19</v>
      </c>
      <c r="H36" s="9" t="s">
        <v>20</v>
      </c>
      <c r="I36" s="22">
        <f>E36*32</f>
        <v>15.266224684247618</v>
      </c>
      <c r="J36" s="10" t="s">
        <v>19</v>
      </c>
      <c r="K36" s="9" t="s">
        <v>20</v>
      </c>
      <c r="L36" s="22">
        <f>E36*2.54</f>
        <v>1.2117565843121547</v>
      </c>
      <c r="M36" s="14" t="s">
        <v>19</v>
      </c>
      <c r="N36" s="13" t="s">
        <v>19</v>
      </c>
    </row>
    <row r="37" spans="1:14" ht="18">
      <c r="A37" s="15" t="s">
        <v>32</v>
      </c>
      <c r="B37" s="9"/>
      <c r="C37" s="19">
        <f>(ScaleLength-C35)/17.817+C35</f>
        <v>8.977121858906505</v>
      </c>
      <c r="D37" s="9"/>
      <c r="E37" s="11" t="s">
        <v>19</v>
      </c>
      <c r="F37" s="20">
        <f>TRUNC(C37)</f>
        <v>8</v>
      </c>
      <c r="G37" s="21">
        <f>(C37-F37)*32</f>
        <v>31.267899485008172</v>
      </c>
      <c r="H37" s="9"/>
      <c r="I37" s="10" t="s">
        <v>19</v>
      </c>
      <c r="J37" s="22">
        <f>C37*2.54</f>
        <v>22.801889521622524</v>
      </c>
      <c r="K37" s="9"/>
      <c r="L37" s="10"/>
      <c r="M37" s="23">
        <f>J37/$J$8</f>
        <v>0.5274430274946803</v>
      </c>
      <c r="N37" s="21">
        <f>1/M37</f>
        <v>1.895939367612715</v>
      </c>
    </row>
    <row r="38" spans="1:14" ht="18">
      <c r="A38" s="15" t="s">
        <v>19</v>
      </c>
      <c r="B38" s="9"/>
      <c r="C38" s="11" t="s">
        <v>19</v>
      </c>
      <c r="D38" s="11" t="s">
        <v>20</v>
      </c>
      <c r="E38" s="19">
        <f>C39-C37</f>
        <v>0.45029343554433865</v>
      </c>
      <c r="F38" s="11" t="s">
        <v>19</v>
      </c>
      <c r="G38" s="11" t="s">
        <v>19</v>
      </c>
      <c r="H38" s="11" t="s">
        <v>20</v>
      </c>
      <c r="I38" s="22">
        <f>E38*32</f>
        <v>14.409389937418837</v>
      </c>
      <c r="J38" s="10"/>
      <c r="K38" s="11" t="s">
        <v>20</v>
      </c>
      <c r="L38" s="22">
        <f>E38*2.54</f>
        <v>1.1437453262826203</v>
      </c>
      <c r="M38" s="14" t="s">
        <v>19</v>
      </c>
      <c r="N38" s="13" t="s">
        <v>19</v>
      </c>
    </row>
    <row r="39" spans="1:14" ht="18">
      <c r="A39" s="15" t="s">
        <v>33</v>
      </c>
      <c r="B39" s="9"/>
      <c r="C39" s="19">
        <f>(ScaleLength-C37)/17.817+C37</f>
        <v>9.427415294450844</v>
      </c>
      <c r="D39" s="9"/>
      <c r="E39" s="11" t="s">
        <v>19</v>
      </c>
      <c r="F39" s="20">
        <f>TRUNC(C39)</f>
        <v>9</v>
      </c>
      <c r="G39" s="21">
        <f>(C39-F39)*32</f>
        <v>13.677289422427009</v>
      </c>
      <c r="H39" s="9"/>
      <c r="I39" s="10" t="s">
        <v>19</v>
      </c>
      <c r="J39" s="22">
        <f>C39*2.54</f>
        <v>23.945634847905144</v>
      </c>
      <c r="K39" s="9"/>
      <c r="L39" s="10"/>
      <c r="M39" s="23">
        <f>J39/$J$8</f>
        <v>0.5538996286901793</v>
      </c>
      <c r="N39" s="21">
        <f>1/M39</f>
        <v>1.8053812427437905</v>
      </c>
    </row>
    <row r="40" spans="1:14" ht="18">
      <c r="A40" s="15"/>
      <c r="B40" s="9"/>
      <c r="C40" s="11" t="s">
        <v>19</v>
      </c>
      <c r="D40" s="9" t="s">
        <v>20</v>
      </c>
      <c r="E40" s="19">
        <f>C41-C39</f>
        <v>0.42502018889538995</v>
      </c>
      <c r="F40" s="19" t="s">
        <v>19</v>
      </c>
      <c r="G40" s="11" t="s">
        <v>19</v>
      </c>
      <c r="H40" s="9" t="s">
        <v>20</v>
      </c>
      <c r="I40" s="22">
        <f>E40*32</f>
        <v>13.600646044652478</v>
      </c>
      <c r="J40" s="10" t="s">
        <v>19</v>
      </c>
      <c r="K40" s="9" t="s">
        <v>20</v>
      </c>
      <c r="L40" s="22">
        <f>E40*2.54</f>
        <v>1.0795512797942906</v>
      </c>
      <c r="M40" s="14" t="s">
        <v>19</v>
      </c>
      <c r="N40" s="13" t="s">
        <v>19</v>
      </c>
    </row>
    <row r="41" spans="1:14" ht="18">
      <c r="A41" s="15" t="s">
        <v>34</v>
      </c>
      <c r="B41" s="9"/>
      <c r="C41" s="19">
        <f>(ScaleLength-C39)/17.817+C39</f>
        <v>9.852435483346234</v>
      </c>
      <c r="D41" s="9"/>
      <c r="E41" s="11" t="s">
        <v>19</v>
      </c>
      <c r="F41" s="20">
        <f>TRUNC(C41)</f>
        <v>9</v>
      </c>
      <c r="G41" s="21">
        <f>(C41-F41)*32</f>
        <v>27.277935467079487</v>
      </c>
      <c r="H41" s="9"/>
      <c r="I41" s="10" t="s">
        <v>19</v>
      </c>
      <c r="J41" s="22">
        <f>C41*2.54</f>
        <v>25.025186127699435</v>
      </c>
      <c r="K41" s="9"/>
      <c r="L41" s="10"/>
      <c r="M41" s="23">
        <f>J41/$J$8</f>
        <v>0.578871322146132</v>
      </c>
      <c r="N41" s="21">
        <f>1/M41</f>
        <v>1.7274996389397175</v>
      </c>
    </row>
    <row r="42" spans="1:14" ht="18">
      <c r="A42" s="15" t="s">
        <v>19</v>
      </c>
      <c r="B42" s="9"/>
      <c r="C42" s="11" t="s">
        <v>19</v>
      </c>
      <c r="D42" s="11" t="s">
        <v>20</v>
      </c>
      <c r="E42" s="19">
        <f>C43-C41</f>
        <v>0.4011654328256036</v>
      </c>
      <c r="F42" s="11" t="s">
        <v>19</v>
      </c>
      <c r="G42" s="11" t="s">
        <v>19</v>
      </c>
      <c r="H42" s="11" t="s">
        <v>20</v>
      </c>
      <c r="I42" s="22">
        <f>E42*32</f>
        <v>12.837293850419314</v>
      </c>
      <c r="J42" s="10"/>
      <c r="K42" s="11" t="s">
        <v>20</v>
      </c>
      <c r="L42" s="22">
        <f>E42*2.54</f>
        <v>1.0189601993770332</v>
      </c>
      <c r="M42" s="14" t="s">
        <v>19</v>
      </c>
      <c r="N42" s="13" t="s">
        <v>19</v>
      </c>
    </row>
    <row r="43" spans="1:14" ht="18">
      <c r="A43" s="15" t="s">
        <v>35</v>
      </c>
      <c r="B43" s="9"/>
      <c r="C43" s="19">
        <f>(ScaleLength-C41)/17.817+C41</f>
        <v>10.253600916171838</v>
      </c>
      <c r="D43" s="9"/>
      <c r="E43" s="11" t="s">
        <v>19</v>
      </c>
      <c r="F43" s="20">
        <f>TRUNC(C43)</f>
        <v>10</v>
      </c>
      <c r="G43" s="21">
        <f>(C43-F43)*32</f>
        <v>8.115229317498802</v>
      </c>
      <c r="H43" s="9"/>
      <c r="I43" s="10" t="s">
        <v>19</v>
      </c>
      <c r="J43" s="22">
        <f>C43*2.54</f>
        <v>26.04414632707647</v>
      </c>
      <c r="K43" s="9"/>
      <c r="L43" s="10"/>
      <c r="M43" s="23">
        <f>J43/$J$8</f>
        <v>0.6024414500491885</v>
      </c>
      <c r="N43" s="21">
        <f>1/M43</f>
        <v>1.6599123448732678</v>
      </c>
    </row>
    <row r="44" spans="1:14" ht="18">
      <c r="A44" s="15"/>
      <c r="B44" s="9"/>
      <c r="C44" s="11" t="s">
        <v>19</v>
      </c>
      <c r="D44" s="9" t="s">
        <v>20</v>
      </c>
      <c r="E44" s="19">
        <f>C45-C43</f>
        <v>0.3786495528892715</v>
      </c>
      <c r="F44" s="11" t="s">
        <v>19</v>
      </c>
      <c r="G44" s="11" t="s">
        <v>19</v>
      </c>
      <c r="H44" s="9" t="s">
        <v>20</v>
      </c>
      <c r="I44" s="22">
        <f>E44*32</f>
        <v>12.116785692456688</v>
      </c>
      <c r="J44" s="10" t="s">
        <v>19</v>
      </c>
      <c r="K44" s="9" t="s">
        <v>20</v>
      </c>
      <c r="L44" s="22">
        <f>E44*2.54</f>
        <v>0.9617698643387496</v>
      </c>
      <c r="M44" s="14" t="s">
        <v>19</v>
      </c>
      <c r="N44" s="13" t="s">
        <v>19</v>
      </c>
    </row>
    <row r="45" spans="1:14" ht="18">
      <c r="A45" s="15" t="s">
        <v>36</v>
      </c>
      <c r="B45" s="9"/>
      <c r="C45" s="19">
        <f>(ScaleLength-C43)/17.817+C43</f>
        <v>10.632250469061109</v>
      </c>
      <c r="D45" s="9"/>
      <c r="E45" s="11" t="s">
        <v>19</v>
      </c>
      <c r="F45" s="20">
        <f>TRUNC(C45)</f>
        <v>10</v>
      </c>
      <c r="G45" s="21">
        <f>(C45-F45)*32</f>
        <v>20.23201500995549</v>
      </c>
      <c r="H45" s="9"/>
      <c r="I45" s="10" t="s">
        <v>19</v>
      </c>
      <c r="J45" s="22">
        <f>C45*2.54</f>
        <v>27.005916191415217</v>
      </c>
      <c r="K45" s="9"/>
      <c r="L45" s="22"/>
      <c r="M45" s="23">
        <f>J45/$J$8</f>
        <v>0.6246886769081265</v>
      </c>
      <c r="N45" s="21">
        <f>1/M45</f>
        <v>1.6007973843058323</v>
      </c>
    </row>
    <row r="46" spans="1:14" ht="18">
      <c r="A46" s="15" t="s">
        <v>19</v>
      </c>
      <c r="B46" s="9"/>
      <c r="C46" s="11" t="s">
        <v>19</v>
      </c>
      <c r="D46" s="9" t="s">
        <v>20</v>
      </c>
      <c r="E46" s="19">
        <f>C47-C45</f>
        <v>0.3573974030947351</v>
      </c>
      <c r="F46" s="11" t="s">
        <v>19</v>
      </c>
      <c r="G46" s="11" t="s">
        <v>19</v>
      </c>
      <c r="H46" s="9" t="s">
        <v>20</v>
      </c>
      <c r="I46" s="22">
        <f>E46*32</f>
        <v>11.436716899031524</v>
      </c>
      <c r="J46" s="10"/>
      <c r="K46" s="9" t="s">
        <v>20</v>
      </c>
      <c r="L46" s="22">
        <f>E46*2.54</f>
        <v>0.9077894038606272</v>
      </c>
      <c r="M46" s="14" t="s">
        <v>19</v>
      </c>
      <c r="N46" s="13" t="s">
        <v>19</v>
      </c>
    </row>
    <row r="47" spans="1:14" ht="18">
      <c r="A47" s="15" t="s">
        <v>37</v>
      </c>
      <c r="B47" s="9"/>
      <c r="C47" s="19">
        <f>(ScaleLength-C45)/17.817+C45</f>
        <v>10.989647872155844</v>
      </c>
      <c r="D47" s="9"/>
      <c r="E47" s="12" t="s">
        <v>19</v>
      </c>
      <c r="F47" s="20">
        <f>TRUNC(C47)</f>
        <v>10</v>
      </c>
      <c r="G47" s="21">
        <f>(C47-F47)*32</f>
        <v>31.668731908987013</v>
      </c>
      <c r="H47" s="9"/>
      <c r="I47" s="9"/>
      <c r="J47" s="22">
        <f>C47*2.54</f>
        <v>27.913705595275843</v>
      </c>
      <c r="K47" s="9"/>
      <c r="L47" s="10"/>
      <c r="M47" s="23">
        <f>J47/$J$8</f>
        <v>0.6456872520940029</v>
      </c>
      <c r="N47" s="21">
        <f>1/M47</f>
        <v>1.5487374061621</v>
      </c>
    </row>
    <row r="48" spans="1:14" ht="18">
      <c r="A48" s="15"/>
      <c r="B48" s="9"/>
      <c r="C48" s="11" t="s">
        <v>19</v>
      </c>
      <c r="D48" s="11" t="s">
        <v>20</v>
      </c>
      <c r="E48" s="19">
        <f>C49-C47</f>
        <v>0.3373380551071534</v>
      </c>
      <c r="F48" s="11" t="s">
        <v>19</v>
      </c>
      <c r="G48" s="11" t="s">
        <v>19</v>
      </c>
      <c r="H48" s="11" t="s">
        <v>20</v>
      </c>
      <c r="I48" s="22">
        <f>E48*32</f>
        <v>10.79481776342891</v>
      </c>
      <c r="J48" s="10" t="s">
        <v>19</v>
      </c>
      <c r="K48" s="11" t="s">
        <v>20</v>
      </c>
      <c r="L48" s="22">
        <f>E48*2.54</f>
        <v>0.8568386599721697</v>
      </c>
      <c r="M48" s="14" t="s">
        <v>19</v>
      </c>
      <c r="N48" s="13" t="s">
        <v>19</v>
      </c>
    </row>
    <row r="49" spans="1:14" ht="18">
      <c r="A49" s="15" t="s">
        <v>38</v>
      </c>
      <c r="B49" s="9"/>
      <c r="C49" s="19">
        <f>(ScaleLength-C47)/17.817+C47</f>
        <v>11.326985927262998</v>
      </c>
      <c r="D49" s="9"/>
      <c r="E49" s="20" t="s">
        <v>19</v>
      </c>
      <c r="F49" s="20">
        <f>TRUNC(C49)</f>
        <v>11</v>
      </c>
      <c r="G49" s="21">
        <f>(C49-F49)*32</f>
        <v>10.463549672415922</v>
      </c>
      <c r="H49" s="9"/>
      <c r="I49" s="9"/>
      <c r="J49" s="22">
        <f>C49*2.54</f>
        <v>28.770544255248016</v>
      </c>
      <c r="K49" s="9"/>
      <c r="L49" s="10"/>
      <c r="M49" s="23">
        <f>J49/$J$8</f>
        <v>0.665507257644931</v>
      </c>
      <c r="N49" s="21">
        <f>1/M49</f>
        <v>1.5026132149764344</v>
      </c>
    </row>
    <row r="50" spans="1:14" ht="18">
      <c r="A50" s="15" t="s">
        <v>19</v>
      </c>
      <c r="B50" s="9"/>
      <c r="C50" s="11" t="s">
        <v>19</v>
      </c>
      <c r="D50" s="9" t="s">
        <v>20</v>
      </c>
      <c r="E50" s="19">
        <f>C51-C49</f>
        <v>0.31840456152758634</v>
      </c>
      <c r="F50" s="11" t="s">
        <v>19</v>
      </c>
      <c r="G50" s="11" t="s">
        <v>19</v>
      </c>
      <c r="H50" s="9" t="s">
        <v>20</v>
      </c>
      <c r="I50" s="22">
        <f>E50*32</f>
        <v>10.188945968882763</v>
      </c>
      <c r="J50" s="10"/>
      <c r="K50" s="9" t="s">
        <v>20</v>
      </c>
      <c r="L50" s="22">
        <f>E50*2.54</f>
        <v>0.8087475862800693</v>
      </c>
      <c r="M50" s="14" t="s">
        <v>19</v>
      </c>
      <c r="N50" s="13" t="s">
        <v>19</v>
      </c>
    </row>
    <row r="51" spans="1:14" ht="18">
      <c r="A51" s="15" t="s">
        <v>39</v>
      </c>
      <c r="B51" s="9"/>
      <c r="C51" s="19">
        <f>(ScaleLength-C49)/17.817+C49</f>
        <v>11.645390488790584</v>
      </c>
      <c r="D51" s="9"/>
      <c r="E51" s="12" t="s">
        <v>19</v>
      </c>
      <c r="F51" s="20">
        <f>TRUNC(C51)</f>
        <v>11</v>
      </c>
      <c r="G51" s="21">
        <f>(C51-F51)*32</f>
        <v>20.652495641298685</v>
      </c>
      <c r="H51" s="9"/>
      <c r="I51" s="9"/>
      <c r="J51" s="22">
        <f>C51*2.54</f>
        <v>29.579291841528082</v>
      </c>
      <c r="K51" s="9"/>
      <c r="L51" s="10"/>
      <c r="M51" s="23">
        <f>J51/$J$8</f>
        <v>0.6842148421625242</v>
      </c>
      <c r="N51" s="21">
        <f>1/M51</f>
        <v>1.4615292425393869</v>
      </c>
    </row>
    <row r="52" spans="1:14" ht="18">
      <c r="A52" s="15" t="s">
        <v>19</v>
      </c>
      <c r="B52" s="9"/>
      <c r="C52" s="11" t="s">
        <v>19</v>
      </c>
      <c r="D52" s="9" t="s">
        <v>20</v>
      </c>
      <c r="E52" s="19">
        <f>C53-C51</f>
        <v>0.30053373245829285</v>
      </c>
      <c r="F52" s="11" t="s">
        <v>19</v>
      </c>
      <c r="G52" s="11" t="s">
        <v>19</v>
      </c>
      <c r="H52" s="9" t="s">
        <v>20</v>
      </c>
      <c r="I52" s="22">
        <f>E52*32</f>
        <v>9.617079438665371</v>
      </c>
      <c r="J52" s="10"/>
      <c r="K52" s="9" t="s">
        <v>20</v>
      </c>
      <c r="L52" s="22">
        <f>E52*2.54</f>
        <v>0.7633556804440639</v>
      </c>
      <c r="M52" s="14" t="s">
        <v>19</v>
      </c>
      <c r="N52" s="13" t="s">
        <v>19</v>
      </c>
    </row>
    <row r="53" spans="1:14" ht="18">
      <c r="A53" s="15" t="s">
        <v>40</v>
      </c>
      <c r="B53" s="9"/>
      <c r="C53" s="19">
        <f>(ScaleLength-C51)/17.817+C51</f>
        <v>11.945924221248877</v>
      </c>
      <c r="D53" s="9"/>
      <c r="E53" s="12" t="s">
        <v>19</v>
      </c>
      <c r="F53" s="20">
        <f>TRUNC(C53)</f>
        <v>11</v>
      </c>
      <c r="G53" s="21">
        <f>(C53-F53)*32</f>
        <v>30.269575079964056</v>
      </c>
      <c r="H53" s="9"/>
      <c r="I53" s="9"/>
      <c r="J53" s="22">
        <f>C53*2.54</f>
        <v>30.342647521972147</v>
      </c>
      <c r="K53" s="9"/>
      <c r="L53" s="10"/>
      <c r="M53" s="23">
        <f>J53/$J$8</f>
        <v>0.7018724415806283</v>
      </c>
      <c r="N53" s="21">
        <f>1/M53</f>
        <v>1.4247603136375941</v>
      </c>
    </row>
    <row r="54" spans="1:14" ht="18">
      <c r="A54" s="15" t="s">
        <v>19</v>
      </c>
      <c r="B54" s="9"/>
      <c r="C54" s="11" t="s">
        <v>19</v>
      </c>
      <c r="D54" s="9" t="s">
        <v>20</v>
      </c>
      <c r="E54" s="19">
        <f>C55-C53</f>
        <v>0.28366592460858264</v>
      </c>
      <c r="F54" s="11" t="s">
        <v>19</v>
      </c>
      <c r="G54" s="11" t="s">
        <v>19</v>
      </c>
      <c r="H54" s="9" t="s">
        <v>20</v>
      </c>
      <c r="I54" s="22">
        <f>E54*32</f>
        <v>9.077309587474645</v>
      </c>
      <c r="J54" s="10"/>
      <c r="K54" s="9" t="s">
        <v>20</v>
      </c>
      <c r="L54" s="22">
        <f>E54*2.54</f>
        <v>0.7205114485058</v>
      </c>
      <c r="M54" s="14" t="s">
        <v>19</v>
      </c>
      <c r="N54" s="13" t="s">
        <v>19</v>
      </c>
    </row>
    <row r="55" spans="1:14" ht="18">
      <c r="A55" s="15" t="s">
        <v>41</v>
      </c>
      <c r="B55" s="9"/>
      <c r="C55" s="19">
        <f>(ScaleLength-C53)/17.817+C53</f>
        <v>12.22959014585746</v>
      </c>
      <c r="D55" s="9"/>
      <c r="E55" s="12" t="s">
        <v>19</v>
      </c>
      <c r="F55" s="12">
        <f>TRUNC(C55)</f>
        <v>12</v>
      </c>
      <c r="G55" s="21">
        <f>(C55-F55)*32</f>
        <v>7.346884667438701</v>
      </c>
      <c r="H55" s="9"/>
      <c r="I55" s="9"/>
      <c r="J55" s="22">
        <f>C55*2.54</f>
        <v>31.063158970477946</v>
      </c>
      <c r="K55" s="9"/>
      <c r="L55" s="10"/>
      <c r="M55" s="23">
        <f>J55/$J$8</f>
        <v>0.7185389875431506</v>
      </c>
      <c r="N55" s="21">
        <f>1/M55</f>
        <v>1.3917129304552132</v>
      </c>
    </row>
    <row r="56" spans="1:13" ht="15">
      <c r="A56" s="6"/>
      <c r="B56" s="6"/>
      <c r="C56" s="8"/>
      <c r="D56" s="6"/>
      <c r="E56" s="8"/>
      <c r="F56" s="8"/>
      <c r="G56" s="8"/>
      <c r="H56" s="6"/>
      <c r="I56" s="7"/>
      <c r="J56" s="8"/>
      <c r="K56" s="6"/>
      <c r="L56" s="6"/>
      <c r="M56" s="6"/>
    </row>
    <row r="57" spans="3:10" ht="15">
      <c r="C57" s="4"/>
      <c r="E57" s="5"/>
      <c r="F57" s="5"/>
      <c r="G57" s="2"/>
      <c r="J57" s="4"/>
    </row>
    <row r="58" spans="3:10" ht="15">
      <c r="C58" s="4"/>
      <c r="E58" s="4"/>
      <c r="F58" s="4"/>
      <c r="G58" s="4"/>
      <c r="I58" s="3"/>
      <c r="J58" s="4"/>
    </row>
    <row r="59" spans="1:10" ht="15">
      <c r="A59" s="1"/>
      <c r="C59" s="4"/>
      <c r="E59" s="5"/>
      <c r="F59" s="5"/>
      <c r="G59" s="2"/>
      <c r="J59" s="4"/>
    </row>
    <row r="60" spans="3:10" ht="15">
      <c r="C60" s="4"/>
      <c r="E60" s="4"/>
      <c r="F60" s="4"/>
      <c r="G60" s="4"/>
      <c r="I60" s="3"/>
      <c r="J60" s="4"/>
    </row>
    <row r="61" spans="3:10" ht="15">
      <c r="C61" s="4"/>
      <c r="E61" s="5"/>
      <c r="F61" s="5"/>
      <c r="G61" s="2"/>
      <c r="J61" s="4"/>
    </row>
    <row r="62" spans="3:10" ht="15">
      <c r="C62" s="4"/>
      <c r="E62" s="4"/>
      <c r="F62" s="4"/>
      <c r="G62" s="4"/>
      <c r="I62" s="3"/>
      <c r="J62" s="4"/>
    </row>
    <row r="63" spans="3:10" ht="15">
      <c r="C63" s="4"/>
      <c r="E63" s="5"/>
      <c r="F63" s="5"/>
      <c r="G63" s="2"/>
      <c r="J63" s="4"/>
    </row>
  </sheetData>
  <printOptions/>
  <pageMargins left="0.5" right="0.5" top="0.5" bottom="0.5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1999-01-30T01:24:48Z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